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2\042-arkiv\GF 2021\Til brug før GF\Skal på hjemmeside\"/>
    </mc:Choice>
  </mc:AlternateContent>
  <xr:revisionPtr revIDLastSave="0" documentId="8_{78973A43-F383-4050-A4A1-5C4FF451D503}" xr6:coauthVersionLast="45" xr6:coauthVersionMax="45" xr10:uidLastSave="{00000000-0000-0000-0000-000000000000}"/>
  <bookViews>
    <workbookView xWindow="-120" yWindow="-120" windowWidth="29040" windowHeight="15840" xr2:uid="{ADC157F0-3107-4319-9682-7856EFBA003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21" i="1"/>
  <c r="C35" i="1" s="1"/>
  <c r="C36" i="1" s="1"/>
  <c r="C7" i="1"/>
  <c r="C11" i="1" s="1"/>
  <c r="B23" i="1"/>
  <c r="B34" i="1"/>
  <c r="B32" i="1"/>
  <c r="B31" i="1"/>
  <c r="B30" i="1"/>
  <c r="B29" i="1"/>
  <c r="B28" i="1"/>
  <c r="B26" i="1"/>
  <c r="B25" i="1"/>
  <c r="B24" i="1"/>
  <c r="B21" i="1"/>
  <c r="B20" i="1"/>
  <c r="B19" i="1"/>
  <c r="B18" i="1"/>
  <c r="B17" i="1"/>
  <c r="B16" i="1"/>
  <c r="B15" i="1"/>
  <c r="B14" i="1"/>
  <c r="B8" i="1"/>
  <c r="B7" i="1"/>
  <c r="B33" i="1"/>
  <c r="B27" i="1"/>
  <c r="B35" i="1" l="1"/>
  <c r="B11" i="1"/>
  <c r="B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tc={6E957184-DBDD-4569-AD52-4AF67E6136BB}</author>
    <author>Anne Jensen</author>
    <author>tc={00A4874F-AED7-4BCC-A112-B8E0C3FE2A52}</author>
  </authors>
  <commentList>
    <comment ref="C17" authorId="0" shapeId="0" xr:uid="{6E957184-DBDD-4569-AD52-4AF67E6136BB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Her er afsat 5000 kr til det kommende kommunalvalg</t>
      </text>
    </comment>
    <comment ref="C21" authorId="1" shapeId="0" xr:uid="{613F9E92-8CD7-4471-A4B3-0C898170AF8D}">
      <text>
        <r>
          <rPr>
            <b/>
            <sz val="9"/>
            <color indexed="81"/>
            <rFont val="Tahoma"/>
            <charset val="1"/>
          </rPr>
          <t>Anne Jensen:</t>
        </r>
        <r>
          <rPr>
            <sz val="9"/>
            <color indexed="81"/>
            <rFont val="Tahoma"/>
            <charset val="1"/>
          </rPr>
          <t xml:space="preserve">
Her medregnet SPT-kursus i november som blev aflyst i 2020</t>
        </r>
      </text>
    </comment>
    <comment ref="A22" authorId="2" shapeId="0" xr:uid="{00A4874F-AED7-4BCC-A112-B8E0C3FE2A5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fratrukket 6600 som står på øvrige tilgodehavender</t>
      </text>
    </comment>
    <comment ref="C25" authorId="1" shapeId="0" xr:uid="{8993FE8E-5BA1-442C-9028-3C7179B2AF75}">
      <text>
        <r>
          <rPr>
            <b/>
            <sz val="9"/>
            <color indexed="81"/>
            <rFont val="Tahoma"/>
            <family val="2"/>
          </rPr>
          <t>Anne Jensen:</t>
        </r>
        <r>
          <rPr>
            <sz val="9"/>
            <color indexed="81"/>
            <rFont val="Tahoma"/>
            <family val="2"/>
          </rPr>
          <t xml:space="preserve">
Udgiften her vil blive noget lavere, hvis frikøbsregninger for TR-uddannelsen fremsendes i 2020. </t>
        </r>
      </text>
    </comment>
    <comment ref="C29" authorId="1" shapeId="0" xr:uid="{22AD956F-FA5D-46B8-9C13-4AD63FC9A78A}">
      <text>
        <r>
          <rPr>
            <b/>
            <sz val="9"/>
            <color indexed="81"/>
            <rFont val="Tahoma"/>
            <charset val="1"/>
          </rPr>
          <t>Anne Jensen:</t>
        </r>
        <r>
          <rPr>
            <sz val="9"/>
            <color indexed="81"/>
            <rFont val="Tahoma"/>
            <charset val="1"/>
          </rPr>
          <t xml:space="preserve">
kontoen gøres inaktiv</t>
        </r>
      </text>
    </comment>
  </commentList>
</comments>
</file>

<file path=xl/sharedStrings.xml><?xml version="1.0" encoding="utf-8"?>
<sst xmlns="http://schemas.openxmlformats.org/spreadsheetml/2006/main" count="34" uniqueCount="32">
  <si>
    <t>Omsætning</t>
  </si>
  <si>
    <t>Kontingent medlemmer</t>
  </si>
  <si>
    <t>AKUT-fond</t>
  </si>
  <si>
    <t>renter</t>
  </si>
  <si>
    <t>aktier</t>
  </si>
  <si>
    <t>Omsætning i alt</t>
  </si>
  <si>
    <t>Udgifter</t>
  </si>
  <si>
    <t>afdrag på pensionsgæld til Lejre Kommune</t>
  </si>
  <si>
    <t>Mødeudgifter</t>
  </si>
  <si>
    <t>Kørselsgodtgørelse</t>
  </si>
  <si>
    <t>repræsentation og PR</t>
  </si>
  <si>
    <t>Fraktion 4</t>
  </si>
  <si>
    <t>Forpligtende kredssamarbejde</t>
  </si>
  <si>
    <t>Generalforsamling</t>
  </si>
  <si>
    <t>Kurser</t>
  </si>
  <si>
    <t xml:space="preserve">Medlemskursus </t>
  </si>
  <si>
    <t>Hensættelse medlemskursus</t>
  </si>
  <si>
    <t>Lønssumsafgift</t>
  </si>
  <si>
    <t>løn og frikøb</t>
  </si>
  <si>
    <t>Husleje</t>
  </si>
  <si>
    <t>Rengøring</t>
  </si>
  <si>
    <t>Kontorhold</t>
  </si>
  <si>
    <t>Mindre anskaffelser</t>
  </si>
  <si>
    <t>Telefon og internet</t>
  </si>
  <si>
    <t>Forsikringer</t>
  </si>
  <si>
    <t>Gebyrer bank, Danløn og DLF</t>
  </si>
  <si>
    <t>Revision</t>
  </si>
  <si>
    <t>Udgifter i alt</t>
  </si>
  <si>
    <t xml:space="preserve">Resultat </t>
  </si>
  <si>
    <t>Årsregnskab 2020</t>
  </si>
  <si>
    <t>Renteudgifter bank</t>
  </si>
  <si>
    <t xml:space="preserve">Budget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</si>
</sst>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3" fillId="0" borderId="0" xfId="0" applyFont="1"/>
    <xf numFmtId="164" fontId="0" fillId="0" borderId="0" xfId="0" applyNumberFormat="1"/>
    <xf numFmtId="164" fontId="4" fillId="0" borderId="0" xfId="0" applyNumberFormat="1" applyFont="1"/>
    <xf numFmtId="164" fontId="0" fillId="2" borderId="0" xfId="0" applyNumberFormat="1" applyFill="1"/>
    <xf numFmtId="164" fontId="5" fillId="0" borderId="0" xfId="0" applyNumberFormat="1" applyFont="1"/>
    <xf numFmtId="44" fontId="0" fillId="0" borderId="0" xfId="1" applyFont="1"/>
    <xf numFmtId="44" fontId="2" fillId="0" borderId="0" xfId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 Jensen" id="{1C8348A5-396B-40FD-9840-1A1DF59CFE83}" userId="S::AJEN@dlf.org::c2aca2fa-884f-4bc0-8835-110227cf740d" providerId="AD"/>
  <person displayName="Anne Jensen Bramsnaesvigskolen" id="{30A115CE-854D-43BC-B6D9-90E8D06BB634}" userId="S::anne733j@lejreedu.dk::bdde7741-52e6-41e4-a5fe-18c8f8a7f0c0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0-11-23T12:02:30.41" personId="{1C8348A5-396B-40FD-9840-1A1DF59CFE83}" id="{6E957184-DBDD-4569-AD52-4AF67E6136BB}">
    <text>Her er afsat 5000 kr til det kommende kommunalvalg</text>
  </threadedComment>
  <threadedComment ref="A22" dT="2019-03-21T10:29:34.10" personId="{30A115CE-854D-43BC-B6D9-90E8D06BB634}" id="{00A4874F-AED7-4BCC-A112-B8E0C3FE2A52}">
    <text>fratrukket 6600 som står på øvrige tilgodehavender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36B0-2BC2-442D-B01D-6C4326F53608}">
  <dimension ref="A2:C85"/>
  <sheetViews>
    <sheetView tabSelected="1" topLeftCell="A2" workbookViewId="0">
      <selection activeCell="F16" sqref="F16"/>
    </sheetView>
  </sheetViews>
  <sheetFormatPr defaultRowHeight="15" x14ac:dyDescent="0.25"/>
  <cols>
    <col min="1" max="1" width="33.7109375" customWidth="1"/>
    <col min="2" max="2" width="18.7109375" style="7" customWidth="1"/>
    <col min="3" max="3" width="16.5703125" style="3" customWidth="1"/>
  </cols>
  <sheetData>
    <row r="2" spans="1:3" x14ac:dyDescent="0.25">
      <c r="C2"/>
    </row>
    <row r="3" spans="1:3" x14ac:dyDescent="0.25">
      <c r="C3"/>
    </row>
    <row r="4" spans="1:3" x14ac:dyDescent="0.25">
      <c r="C4"/>
    </row>
    <row r="5" spans="1:3" x14ac:dyDescent="0.25">
      <c r="A5" s="1"/>
      <c r="B5" s="8" t="s">
        <v>29</v>
      </c>
      <c r="C5" s="4" t="s">
        <v>31</v>
      </c>
    </row>
    <row r="6" spans="1:3" hidden="1" x14ac:dyDescent="0.25">
      <c r="A6" s="1" t="s">
        <v>0</v>
      </c>
    </row>
    <row r="7" spans="1:3" x14ac:dyDescent="0.25">
      <c r="A7" t="s">
        <v>1</v>
      </c>
      <c r="B7" s="7">
        <f>1185012</f>
        <v>1185012</v>
      </c>
      <c r="C7" s="3">
        <f>(371*242*12)+(371/2*10*12)+(70*41*12)</f>
        <v>1134084</v>
      </c>
    </row>
    <row r="8" spans="1:3" x14ac:dyDescent="0.25">
      <c r="A8" t="s">
        <v>2</v>
      </c>
      <c r="B8" s="7">
        <f>163223</f>
        <v>163223</v>
      </c>
      <c r="C8" s="3">
        <v>163000</v>
      </c>
    </row>
    <row r="9" spans="1:3" x14ac:dyDescent="0.25">
      <c r="A9" t="s">
        <v>3</v>
      </c>
      <c r="B9" s="7">
        <v>1950</v>
      </c>
    </row>
    <row r="10" spans="1:3" x14ac:dyDescent="0.25">
      <c r="A10" t="s">
        <v>4</v>
      </c>
      <c r="B10" s="7">
        <v>120</v>
      </c>
    </row>
    <row r="11" spans="1:3" x14ac:dyDescent="0.25">
      <c r="A11" s="1" t="s">
        <v>5</v>
      </c>
      <c r="B11" s="8">
        <f>SUM(B7:B10)</f>
        <v>1350305</v>
      </c>
      <c r="C11" s="4">
        <f>SUM(C7:C10)</f>
        <v>1297084</v>
      </c>
    </row>
    <row r="13" spans="1:3" x14ac:dyDescent="0.25">
      <c r="A13" s="1" t="s">
        <v>6</v>
      </c>
      <c r="B13" s="8" t="s">
        <v>29</v>
      </c>
      <c r="C13" s="4" t="s">
        <v>31</v>
      </c>
    </row>
    <row r="14" spans="1:3" x14ac:dyDescent="0.25">
      <c r="A14" t="s">
        <v>7</v>
      </c>
      <c r="B14" s="7">
        <f>-1*20000</f>
        <v>-20000</v>
      </c>
      <c r="C14" s="3">
        <v>-20000</v>
      </c>
    </row>
    <row r="15" spans="1:3" x14ac:dyDescent="0.25">
      <c r="A15" t="s">
        <v>8</v>
      </c>
      <c r="B15" s="7">
        <f>-12699</f>
        <v>-12699</v>
      </c>
      <c r="C15" s="3">
        <v>-24000</v>
      </c>
    </row>
    <row r="16" spans="1:3" x14ac:dyDescent="0.25">
      <c r="A16" t="s">
        <v>9</v>
      </c>
      <c r="B16" s="7">
        <f>-5999</f>
        <v>-5999</v>
      </c>
      <c r="C16" s="3">
        <v>-16000</v>
      </c>
    </row>
    <row r="17" spans="1:3" x14ac:dyDescent="0.25">
      <c r="A17" t="s">
        <v>10</v>
      </c>
      <c r="B17" s="7">
        <f>-4214</f>
        <v>-4214</v>
      </c>
      <c r="C17" s="3">
        <v>-10000</v>
      </c>
    </row>
    <row r="18" spans="1:3" x14ac:dyDescent="0.25">
      <c r="A18" t="s">
        <v>11</v>
      </c>
      <c r="B18" s="7">
        <f>-11385</f>
        <v>-11385</v>
      </c>
      <c r="C18" s="3">
        <v>-24000</v>
      </c>
    </row>
    <row r="19" spans="1:3" x14ac:dyDescent="0.25">
      <c r="A19" t="s">
        <v>12</v>
      </c>
      <c r="B19" s="7">
        <f>-1516</f>
        <v>-1516</v>
      </c>
      <c r="C19" s="3">
        <v>-600</v>
      </c>
    </row>
    <row r="20" spans="1:3" x14ac:dyDescent="0.25">
      <c r="A20" t="s">
        <v>13</v>
      </c>
      <c r="B20" s="7">
        <f>-6800</f>
        <v>-6800</v>
      </c>
      <c r="C20" s="3">
        <v>-8000</v>
      </c>
    </row>
    <row r="21" spans="1:3" x14ac:dyDescent="0.25">
      <c r="A21" t="s">
        <v>14</v>
      </c>
      <c r="B21" s="7">
        <f>-11021</f>
        <v>-11021</v>
      </c>
      <c r="C21" s="3">
        <f>-27000</f>
        <v>-27000</v>
      </c>
    </row>
    <row r="22" spans="1:3" x14ac:dyDescent="0.25">
      <c r="A22" t="s">
        <v>15</v>
      </c>
      <c r="B22" s="7">
        <v>0</v>
      </c>
    </row>
    <row r="23" spans="1:3" x14ac:dyDescent="0.25">
      <c r="A23" t="s">
        <v>16</v>
      </c>
      <c r="B23" s="7">
        <f>-1*50000</f>
        <v>-50000</v>
      </c>
      <c r="C23" s="3">
        <v>-35000</v>
      </c>
    </row>
    <row r="24" spans="1:3" x14ac:dyDescent="0.25">
      <c r="A24" t="s">
        <v>17</v>
      </c>
      <c r="B24" s="7">
        <f>-7752</f>
        <v>-7752</v>
      </c>
      <c r="C24" s="3">
        <v>-8000</v>
      </c>
    </row>
    <row r="25" spans="1:3" x14ac:dyDescent="0.25">
      <c r="A25" t="s">
        <v>18</v>
      </c>
      <c r="B25" s="7">
        <f>-919009</f>
        <v>-919009</v>
      </c>
      <c r="C25" s="3">
        <v>-970000</v>
      </c>
    </row>
    <row r="26" spans="1:3" x14ac:dyDescent="0.25">
      <c r="A26" t="s">
        <v>19</v>
      </c>
      <c r="B26" s="7">
        <f>-1*80426</f>
        <v>-80426</v>
      </c>
      <c r="C26" s="3">
        <f>-89752.86</f>
        <v>-89752.86</v>
      </c>
    </row>
    <row r="27" spans="1:3" x14ac:dyDescent="0.25">
      <c r="A27" t="s">
        <v>20</v>
      </c>
      <c r="B27" s="7">
        <f>-1*18000</f>
        <v>-18000</v>
      </c>
      <c r="C27" s="3">
        <v>-18000</v>
      </c>
    </row>
    <row r="28" spans="1:3" x14ac:dyDescent="0.25">
      <c r="A28" t="s">
        <v>21</v>
      </c>
      <c r="B28" s="7">
        <f>-9939</f>
        <v>-9939</v>
      </c>
      <c r="C28" s="3">
        <v>-16000</v>
      </c>
    </row>
    <row r="29" spans="1:3" x14ac:dyDescent="0.25">
      <c r="A29" t="s">
        <v>22</v>
      </c>
      <c r="B29" s="7">
        <f>-1*327</f>
        <v>-327</v>
      </c>
      <c r="C29" s="5">
        <v>0</v>
      </c>
    </row>
    <row r="30" spans="1:3" x14ac:dyDescent="0.25">
      <c r="A30" t="s">
        <v>23</v>
      </c>
      <c r="B30" s="7">
        <f>-1*12030</f>
        <v>-12030</v>
      </c>
      <c r="C30" s="3">
        <v>-15000</v>
      </c>
    </row>
    <row r="31" spans="1:3" x14ac:dyDescent="0.25">
      <c r="A31" t="s">
        <v>24</v>
      </c>
      <c r="B31" s="7">
        <f>-1*8294</f>
        <v>-8294</v>
      </c>
      <c r="C31" s="3">
        <v>-9000</v>
      </c>
    </row>
    <row r="32" spans="1:3" x14ac:dyDescent="0.25">
      <c r="A32" t="s">
        <v>25</v>
      </c>
      <c r="B32" s="7">
        <f>-16555</f>
        <v>-16555</v>
      </c>
      <c r="C32" s="3">
        <v>-17094</v>
      </c>
    </row>
    <row r="33" spans="1:3" x14ac:dyDescent="0.25">
      <c r="A33" t="s">
        <v>26</v>
      </c>
      <c r="B33" s="7">
        <f>-1*19375</f>
        <v>-19375</v>
      </c>
      <c r="C33" s="3">
        <v>-19375</v>
      </c>
    </row>
    <row r="34" spans="1:3" x14ac:dyDescent="0.25">
      <c r="A34" s="2" t="s">
        <v>30</v>
      </c>
      <c r="B34" s="7">
        <f>-4310</f>
        <v>-4310</v>
      </c>
    </row>
    <row r="35" spans="1:3" x14ac:dyDescent="0.25">
      <c r="A35" s="1" t="s">
        <v>27</v>
      </c>
      <c r="B35" s="7">
        <f>SUM(B14:B34)</f>
        <v>-1219651</v>
      </c>
      <c r="C35" s="4">
        <f>SUM(C14:C34)</f>
        <v>-1326821.8600000001</v>
      </c>
    </row>
    <row r="36" spans="1:3" x14ac:dyDescent="0.25">
      <c r="A36" s="1" t="s">
        <v>28</v>
      </c>
      <c r="B36" s="7">
        <f>B11+B35</f>
        <v>130654</v>
      </c>
      <c r="C36" s="6">
        <f>C11+C35</f>
        <v>-29737.860000000102</v>
      </c>
    </row>
    <row r="40" spans="1:3" x14ac:dyDescent="0.25">
      <c r="A40" s="1"/>
    </row>
    <row r="44" spans="1:3" x14ac:dyDescent="0.25">
      <c r="A44" s="1"/>
    </row>
    <row r="45" spans="1:3" x14ac:dyDescent="0.25">
      <c r="A45" s="1"/>
    </row>
    <row r="47" spans="1:3" x14ac:dyDescent="0.25">
      <c r="A47" s="1"/>
    </row>
    <row r="52" spans="1:1" x14ac:dyDescent="0.25">
      <c r="A52" s="1"/>
    </row>
    <row r="54" spans="1:1" x14ac:dyDescent="0.25">
      <c r="A54" s="1"/>
    </row>
    <row r="69" spans="1:1" x14ac:dyDescent="0.25">
      <c r="A69" s="1"/>
    </row>
    <row r="70" spans="1:1" x14ac:dyDescent="0.25">
      <c r="A70" s="1"/>
    </row>
    <row r="72" spans="1:1" x14ac:dyDescent="0.25">
      <c r="A72" s="1"/>
    </row>
    <row r="74" spans="1:1" x14ac:dyDescent="0.25">
      <c r="A74" s="1"/>
    </row>
    <row r="76" spans="1:1" x14ac:dyDescent="0.25">
      <c r="A76" s="1"/>
    </row>
    <row r="78" spans="1:1" x14ac:dyDescent="0.25">
      <c r="A78" s="1"/>
    </row>
    <row r="81" spans="1:1" x14ac:dyDescent="0.25">
      <c r="A81" s="1"/>
    </row>
    <row r="83" spans="1:1" x14ac:dyDescent="0.25">
      <c r="A83" s="1"/>
    </row>
    <row r="85" spans="1:1" x14ac:dyDescent="0.25">
      <c r="A85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Jensen</dc:creator>
  <cp:lastModifiedBy>Anne Jensen</cp:lastModifiedBy>
  <cp:lastPrinted>2021-04-19T09:02:23Z</cp:lastPrinted>
  <dcterms:created xsi:type="dcterms:W3CDTF">2021-04-19T08:38:34Z</dcterms:created>
  <dcterms:modified xsi:type="dcterms:W3CDTF">2021-04-29T09:48:06Z</dcterms:modified>
</cp:coreProperties>
</file>